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8195" windowHeight="11790"/>
  </bookViews>
  <sheets>
    <sheet name="50 ns with 36 bunches" sheetId="1" r:id="rId1"/>
    <sheet name="50 ns with 36+36 bunches" sheetId="8" r:id="rId2"/>
    <sheet name="50 ns with 36+36+36 bunches" sheetId="9" r:id="rId3"/>
    <sheet name="50 ns with 36+36+36+36 bunches" sheetId="10" r:id="rId4"/>
  </sheets>
  <definedNames>
    <definedName name="spacing" localSheetId="1">'50 ns with 36+36 bunches'!$F$2</definedName>
    <definedName name="spacing" localSheetId="2">'50 ns with 36+36+36 bunches'!$F$2</definedName>
    <definedName name="spacing" localSheetId="3">'50 ns with 36+36+36+36 bunches'!$F$2</definedName>
    <definedName name="spacing">'50 ns with 36 bunches'!$H$2</definedName>
    <definedName name="spacingtrains" localSheetId="1">'50 ns with 36+36 bunches'!$F$3</definedName>
    <definedName name="spacingtrains" localSheetId="2">'50 ns with 36+36+36 bunches'!$F$3</definedName>
    <definedName name="spacingtrains" localSheetId="3">'50 ns with 36+36+36+36 bunches'!$F$3</definedName>
    <definedName name="spacingtrains">'50 ns with 36 bunches'!$H$3</definedName>
    <definedName name="spacingtrainsLHC" localSheetId="1">'50 ns with 36+36 bunches'!$F$4</definedName>
    <definedName name="spacingtrainsLHC" localSheetId="2">'50 ns with 36+36+36 bunches'!$F$4</definedName>
    <definedName name="spacingtrainsLHC" localSheetId="3">'50 ns with 36+36+36+36 bunches'!$F$4</definedName>
    <definedName name="spacingtrainsLHC">'50 ns with 36 bunches'!$H$4</definedName>
    <definedName name="spacingtrainsSPS" localSheetId="1">'50 ns with 36+36 bunches'!$F$3</definedName>
    <definedName name="spacingtrainsSPS" localSheetId="2">'50 ns with 36+36+36 bunches'!$F$3</definedName>
    <definedName name="spacingtrainsSPS" localSheetId="3">'50 ns with 36+36+36+36 bunches'!$F$3</definedName>
    <definedName name="spacingtrainsSPS">'50 ns with 36 bunches'!$H$3</definedName>
  </definedNames>
  <calcPr calcId="125725"/>
</workbook>
</file>

<file path=xl/calcChain.xml><?xml version="1.0" encoding="utf-8"?>
<calcChain xmlns="http://schemas.openxmlformats.org/spreadsheetml/2006/main">
  <c r="D21" i="1"/>
  <c r="D22"/>
  <c r="D23"/>
  <c r="D24"/>
  <c r="D25"/>
  <c r="D26"/>
  <c r="D27"/>
  <c r="D28"/>
  <c r="D29"/>
  <c r="D30"/>
  <c r="D31"/>
  <c r="D32"/>
  <c r="D20"/>
  <c r="D19"/>
  <c r="D18"/>
  <c r="D17"/>
  <c r="D16"/>
  <c r="D15"/>
  <c r="D14"/>
  <c r="D13"/>
  <c r="D12"/>
  <c r="D11"/>
  <c r="D10"/>
  <c r="D9"/>
  <c r="D8"/>
  <c r="D7"/>
  <c r="D6"/>
  <c r="D5"/>
  <c r="D4"/>
  <c r="D12" i="10"/>
  <c r="D11"/>
  <c r="D10"/>
  <c r="D9"/>
  <c r="D8"/>
  <c r="D7"/>
  <c r="D6"/>
  <c r="D5"/>
  <c r="D4"/>
  <c r="D15" i="9"/>
  <c r="D14"/>
  <c r="D13"/>
  <c r="D12"/>
  <c r="D11"/>
  <c r="D10"/>
  <c r="D9"/>
  <c r="D8"/>
  <c r="D7"/>
  <c r="D6"/>
  <c r="D5"/>
  <c r="D4"/>
  <c r="D5" i="8"/>
  <c r="D6"/>
  <c r="D7"/>
  <c r="D8"/>
  <c r="D9"/>
  <c r="D10"/>
  <c r="D11"/>
  <c r="D12"/>
  <c r="D13"/>
  <c r="D14"/>
  <c r="D15"/>
  <c r="D16"/>
  <c r="D17"/>
  <c r="D18"/>
  <c r="D19"/>
  <c r="D20"/>
  <c r="D4"/>
  <c r="B5" i="10"/>
  <c r="B6"/>
  <c r="B7"/>
  <c r="B8"/>
  <c r="B9"/>
  <c r="B10"/>
  <c r="B11"/>
  <c r="B12"/>
  <c r="B4"/>
  <c r="B3"/>
  <c r="B2"/>
  <c r="A3" s="1"/>
  <c r="B5" i="9"/>
  <c r="B6"/>
  <c r="B7"/>
  <c r="B8"/>
  <c r="B9"/>
  <c r="B10"/>
  <c r="B11"/>
  <c r="B12"/>
  <c r="B13"/>
  <c r="B14"/>
  <c r="B15"/>
  <c r="B4"/>
  <c r="B3"/>
  <c r="B2"/>
  <c r="A3" s="1"/>
  <c r="B5" i="8"/>
  <c r="B6"/>
  <c r="B7"/>
  <c r="B8"/>
  <c r="B9"/>
  <c r="B10"/>
  <c r="B11"/>
  <c r="B12"/>
  <c r="B13"/>
  <c r="B14"/>
  <c r="B15"/>
  <c r="B16"/>
  <c r="B17"/>
  <c r="B18"/>
  <c r="B19"/>
  <c r="B20"/>
  <c r="B4"/>
  <c r="B3"/>
  <c r="A3"/>
  <c r="A4" s="1"/>
  <c r="A5" s="1"/>
  <c r="B2"/>
  <c r="B5" i="1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4"/>
  <c r="B3"/>
  <c r="B2"/>
  <c r="A3" s="1"/>
  <c r="E3" s="1"/>
  <c r="F3" s="1"/>
  <c r="C21" i="8"/>
  <c r="C20"/>
  <c r="C33" i="1"/>
  <c r="C32"/>
  <c r="C12" i="10"/>
  <c r="C11"/>
  <c r="C10"/>
  <c r="C9"/>
  <c r="C8"/>
  <c r="C7"/>
  <c r="C6"/>
  <c r="C5"/>
  <c r="C4"/>
  <c r="C15" i="9"/>
  <c r="C14"/>
  <c r="C13"/>
  <c r="C12"/>
  <c r="C11"/>
  <c r="C10"/>
  <c r="C9"/>
  <c r="C8"/>
  <c r="C7"/>
  <c r="C6"/>
  <c r="C5"/>
  <c r="C4"/>
  <c r="C19" i="8"/>
  <c r="C18"/>
  <c r="C17"/>
  <c r="C16"/>
  <c r="C15"/>
  <c r="C14"/>
  <c r="C13"/>
  <c r="C12"/>
  <c r="C11"/>
  <c r="C10"/>
  <c r="C9"/>
  <c r="C8"/>
  <c r="C7"/>
  <c r="C6"/>
  <c r="C5"/>
  <c r="C4"/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4"/>
  <c r="A4" i="10" l="1"/>
  <c r="A5" s="1"/>
  <c r="A6" s="1"/>
  <c r="A7" s="1"/>
  <c r="A8" s="1"/>
  <c r="A9" s="1"/>
  <c r="A10" s="1"/>
  <c r="A11" s="1"/>
  <c r="A12" s="1"/>
  <c r="A4" i="9"/>
  <c r="A5" s="1"/>
  <c r="A6" s="1"/>
  <c r="A7" s="1"/>
  <c r="A8" s="1"/>
  <c r="A9" s="1"/>
  <c r="A10" s="1"/>
  <c r="A11" s="1"/>
  <c r="A12" s="1"/>
  <c r="A13" s="1"/>
  <c r="A14" s="1"/>
  <c r="A15" s="1"/>
  <c r="A6" i="8"/>
  <c r="A4" i="1"/>
  <c r="A7" i="8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C13" i="10"/>
  <c r="C16" i="9"/>
  <c r="A5" i="1" l="1"/>
  <c r="E4"/>
  <c r="F4" s="1"/>
  <c r="A6" l="1"/>
  <c r="E5"/>
  <c r="F5" s="1"/>
  <c r="A7" l="1"/>
  <c r="E6"/>
  <c r="F6" s="1"/>
  <c r="A8" l="1"/>
  <c r="E7"/>
  <c r="F7" s="1"/>
  <c r="A9" l="1"/>
  <c r="E8"/>
  <c r="F8" s="1"/>
  <c r="A10" l="1"/>
  <c r="E9"/>
  <c r="F9" s="1"/>
  <c r="A11" l="1"/>
  <c r="E10"/>
  <c r="F10" s="1"/>
  <c r="A12" l="1"/>
  <c r="E11"/>
  <c r="F11" s="1"/>
  <c r="A13" l="1"/>
  <c r="E12"/>
  <c r="F12" s="1"/>
  <c r="A14" l="1"/>
  <c r="E13"/>
  <c r="F13" s="1"/>
  <c r="A15" l="1"/>
  <c r="E14"/>
  <c r="F14" s="1"/>
  <c r="A16" l="1"/>
  <c r="E15"/>
  <c r="F15" s="1"/>
  <c r="A17" l="1"/>
  <c r="E16"/>
  <c r="F16" s="1"/>
  <c r="A18" l="1"/>
  <c r="E17"/>
  <c r="F17" s="1"/>
  <c r="A19" l="1"/>
  <c r="E18"/>
  <c r="F18" s="1"/>
  <c r="A20" l="1"/>
  <c r="E19"/>
  <c r="F19" s="1"/>
  <c r="A21" l="1"/>
  <c r="E20"/>
  <c r="F20" s="1"/>
  <c r="A22" l="1"/>
  <c r="E21"/>
  <c r="F21" s="1"/>
  <c r="A23" l="1"/>
  <c r="E22"/>
  <c r="F22" s="1"/>
  <c r="A24" l="1"/>
  <c r="E23"/>
  <c r="F23" s="1"/>
  <c r="A25" l="1"/>
  <c r="E24"/>
  <c r="F24" s="1"/>
  <c r="A26" l="1"/>
  <c r="E25"/>
  <c r="F25" s="1"/>
  <c r="A27" l="1"/>
  <c r="E26"/>
  <c r="F26" s="1"/>
  <c r="A28" l="1"/>
  <c r="E27"/>
  <c r="F27" s="1"/>
  <c r="A29" l="1"/>
  <c r="E28"/>
  <c r="F28" s="1"/>
  <c r="A30" l="1"/>
  <c r="E29"/>
  <c r="F29" s="1"/>
  <c r="A31" l="1"/>
  <c r="E30"/>
  <c r="F30" s="1"/>
  <c r="A32" l="1"/>
  <c r="E32" s="1"/>
  <c r="F32" s="1"/>
  <c r="E31"/>
  <c r="F31" s="1"/>
</calcChain>
</file>

<file path=xl/sharedStrings.xml><?xml version="1.0" encoding="utf-8"?>
<sst xmlns="http://schemas.openxmlformats.org/spreadsheetml/2006/main" count="42" uniqueCount="11">
  <si>
    <t>31181 is the last bucket</t>
  </si>
  <si>
    <t>spacing btw. Bunches</t>
  </si>
  <si>
    <t>spacing btw. SPS trains</t>
  </si>
  <si>
    <t>spacing btw. LHC trains</t>
  </si>
  <si>
    <t># PS trains/SPS Inj</t>
  </si>
  <si>
    <t>#bunches/ PS train</t>
  </si>
  <si>
    <t>Space taken by the train including empty slots (25 ns slots)</t>
  </si>
  <si>
    <t>Bucket for the first bunch of the train (LHC buckets)</t>
  </si>
  <si>
    <t># bunches train</t>
  </si>
  <si>
    <t>Start first BSRT window (first 4 bunches)</t>
  </si>
  <si>
    <t>Start second BSRT window (last 4 bunches)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</si>
</sst>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F2" sqref="F2"/>
    </sheetView>
  </sheetViews>
  <sheetFormatPr defaultRowHeight="15"/>
  <cols>
    <col min="1" max="1" width="21.85546875" customWidth="1"/>
    <col min="2" max="2" width="26.28515625" customWidth="1"/>
    <col min="3" max="3" width="22.7109375" customWidth="1"/>
    <col min="4" max="4" width="36.85546875" customWidth="1"/>
    <col min="5" max="5" width="14.5703125" customWidth="1"/>
    <col min="6" max="6" width="14.28515625" customWidth="1"/>
    <col min="7" max="7" width="25.28515625" customWidth="1"/>
  </cols>
  <sheetData>
    <row r="1" spans="1:14" s="2" customFormat="1" ht="60">
      <c r="A1" s="2" t="s">
        <v>7</v>
      </c>
      <c r="B1" s="2" t="s">
        <v>6</v>
      </c>
      <c r="C1" s="2" t="s">
        <v>8</v>
      </c>
      <c r="D1" t="s">
        <v>4</v>
      </c>
      <c r="E1" s="2" t="s">
        <v>9</v>
      </c>
      <c r="F1" s="2" t="s">
        <v>10</v>
      </c>
    </row>
    <row r="2" spans="1:14">
      <c r="A2">
        <v>1</v>
      </c>
      <c r="B2">
        <f>spacingtrainsLHC/25</f>
        <v>37</v>
      </c>
      <c r="D2">
        <v>1</v>
      </c>
      <c r="G2" t="s">
        <v>1</v>
      </c>
      <c r="H2">
        <v>50</v>
      </c>
    </row>
    <row r="3" spans="1:14">
      <c r="A3">
        <f>(B2)*10+A2</f>
        <v>371</v>
      </c>
      <c r="B3">
        <f>(C3-1)*spacing/25+(spacingtrainsLHC/25-1)+1</f>
        <v>59</v>
      </c>
      <c r="C3">
        <v>12</v>
      </c>
      <c r="D3">
        <v>1</v>
      </c>
      <c r="E3">
        <f>(A3-1)/10</f>
        <v>37</v>
      </c>
      <c r="F3">
        <f>E3+(C3-4)*spacing/25</f>
        <v>53</v>
      </c>
      <c r="G3" t="s">
        <v>2</v>
      </c>
      <c r="H3">
        <v>225</v>
      </c>
      <c r="N3" t="s">
        <v>0</v>
      </c>
    </row>
    <row r="4" spans="1:14">
      <c r="A4">
        <f t="shared" ref="A4" si="0">(B3)*10+A3</f>
        <v>961</v>
      </c>
      <c r="B4">
        <f t="shared" ref="B4:B32" si="1">($H$6-1)*$H$5*spacing/25+($H$5-1)*(spacingtrains/25-1)+(spacingtrainsLHC/25-1)+$H$5</f>
        <v>107</v>
      </c>
      <c r="C4">
        <f>$H$6*$H$5</f>
        <v>36</v>
      </c>
      <c r="D4">
        <f>$H$5</f>
        <v>1</v>
      </c>
      <c r="E4">
        <f t="shared" ref="E4:E32" si="2">(A4-1)/10</f>
        <v>96</v>
      </c>
      <c r="F4">
        <f>E4+(C4-4)*spacing/25</f>
        <v>160</v>
      </c>
      <c r="G4" t="s">
        <v>3</v>
      </c>
      <c r="H4">
        <v>925</v>
      </c>
    </row>
    <row r="5" spans="1:14">
      <c r="A5">
        <f t="shared" ref="A5:A32" si="3">(B4)*10+A4</f>
        <v>2031</v>
      </c>
      <c r="B5">
        <f t="shared" si="1"/>
        <v>107</v>
      </c>
      <c r="C5">
        <f t="shared" ref="C5:C32" si="4">$H$6*$H$5</f>
        <v>36</v>
      </c>
      <c r="D5">
        <f t="shared" ref="D5:D32" si="5">$H$5</f>
        <v>1</v>
      </c>
      <c r="E5">
        <f t="shared" si="2"/>
        <v>203</v>
      </c>
      <c r="F5">
        <f>E5+(C5-4)*spacing/25</f>
        <v>267</v>
      </c>
      <c r="G5" t="s">
        <v>4</v>
      </c>
      <c r="H5">
        <v>1</v>
      </c>
    </row>
    <row r="6" spans="1:14">
      <c r="A6">
        <f t="shared" si="3"/>
        <v>3101</v>
      </c>
      <c r="B6">
        <f t="shared" si="1"/>
        <v>107</v>
      </c>
      <c r="C6">
        <f t="shared" si="4"/>
        <v>36</v>
      </c>
      <c r="D6">
        <f t="shared" si="5"/>
        <v>1</v>
      </c>
      <c r="E6">
        <f t="shared" si="2"/>
        <v>310</v>
      </c>
      <c r="F6">
        <f>E6+(C6-4)*spacing/25</f>
        <v>374</v>
      </c>
      <c r="G6" t="s">
        <v>5</v>
      </c>
      <c r="H6">
        <v>36</v>
      </c>
    </row>
    <row r="7" spans="1:14">
      <c r="A7">
        <f t="shared" si="3"/>
        <v>4171</v>
      </c>
      <c r="B7">
        <f t="shared" si="1"/>
        <v>107</v>
      </c>
      <c r="C7">
        <f t="shared" si="4"/>
        <v>36</v>
      </c>
      <c r="D7">
        <f t="shared" si="5"/>
        <v>1</v>
      </c>
      <c r="E7">
        <f t="shared" si="2"/>
        <v>417</v>
      </c>
      <c r="F7">
        <f>E7+(C7-4)*spacing/25</f>
        <v>481</v>
      </c>
    </row>
    <row r="8" spans="1:14">
      <c r="A8">
        <f t="shared" si="3"/>
        <v>5241</v>
      </c>
      <c r="B8">
        <f t="shared" si="1"/>
        <v>107</v>
      </c>
      <c r="C8">
        <f t="shared" si="4"/>
        <v>36</v>
      </c>
      <c r="D8">
        <f t="shared" si="5"/>
        <v>1</v>
      </c>
      <c r="E8">
        <f t="shared" si="2"/>
        <v>524</v>
      </c>
      <c r="F8">
        <f>E8+(C8-4)*spacing/25</f>
        <v>588</v>
      </c>
    </row>
    <row r="9" spans="1:14">
      <c r="A9">
        <f t="shared" si="3"/>
        <v>6311</v>
      </c>
      <c r="B9">
        <f t="shared" si="1"/>
        <v>107</v>
      </c>
      <c r="C9">
        <f t="shared" si="4"/>
        <v>36</v>
      </c>
      <c r="D9">
        <f t="shared" si="5"/>
        <v>1</v>
      </c>
      <c r="E9">
        <f t="shared" si="2"/>
        <v>631</v>
      </c>
      <c r="F9">
        <f>E9+(C9-4)*spacing/25</f>
        <v>695</v>
      </c>
    </row>
    <row r="10" spans="1:14">
      <c r="A10">
        <f t="shared" si="3"/>
        <v>7381</v>
      </c>
      <c r="B10">
        <f t="shared" si="1"/>
        <v>107</v>
      </c>
      <c r="C10">
        <f t="shared" si="4"/>
        <v>36</v>
      </c>
      <c r="D10">
        <f t="shared" si="5"/>
        <v>1</v>
      </c>
      <c r="E10">
        <f t="shared" si="2"/>
        <v>738</v>
      </c>
      <c r="F10">
        <f>E10+(C10-4)*spacing/25</f>
        <v>802</v>
      </c>
    </row>
    <row r="11" spans="1:14">
      <c r="A11">
        <f t="shared" si="3"/>
        <v>8451</v>
      </c>
      <c r="B11">
        <f t="shared" si="1"/>
        <v>107</v>
      </c>
      <c r="C11">
        <f t="shared" si="4"/>
        <v>36</v>
      </c>
      <c r="D11">
        <f t="shared" si="5"/>
        <v>1</v>
      </c>
      <c r="E11">
        <f t="shared" si="2"/>
        <v>845</v>
      </c>
      <c r="F11">
        <f>E11+(C11-4)*spacing/25</f>
        <v>909</v>
      </c>
    </row>
    <row r="12" spans="1:14">
      <c r="A12">
        <f t="shared" si="3"/>
        <v>9521</v>
      </c>
      <c r="B12">
        <f t="shared" si="1"/>
        <v>107</v>
      </c>
      <c r="C12">
        <f t="shared" si="4"/>
        <v>36</v>
      </c>
      <c r="D12">
        <f t="shared" si="5"/>
        <v>1</v>
      </c>
      <c r="E12">
        <f t="shared" si="2"/>
        <v>952</v>
      </c>
      <c r="F12">
        <f>E12+(C12-4)*spacing/25</f>
        <v>1016</v>
      </c>
    </row>
    <row r="13" spans="1:14">
      <c r="A13">
        <f t="shared" si="3"/>
        <v>10591</v>
      </c>
      <c r="B13">
        <f t="shared" si="1"/>
        <v>107</v>
      </c>
      <c r="C13">
        <f t="shared" si="4"/>
        <v>36</v>
      </c>
      <c r="D13">
        <f t="shared" si="5"/>
        <v>1</v>
      </c>
      <c r="E13">
        <f t="shared" si="2"/>
        <v>1059</v>
      </c>
      <c r="F13">
        <f>E13+(C13-4)*spacing/25</f>
        <v>1123</v>
      </c>
    </row>
    <row r="14" spans="1:14">
      <c r="A14">
        <f t="shared" si="3"/>
        <v>11661</v>
      </c>
      <c r="B14">
        <f t="shared" si="1"/>
        <v>107</v>
      </c>
      <c r="C14">
        <f t="shared" si="4"/>
        <v>36</v>
      </c>
      <c r="D14">
        <f t="shared" si="5"/>
        <v>1</v>
      </c>
      <c r="E14">
        <f t="shared" si="2"/>
        <v>1166</v>
      </c>
      <c r="F14">
        <f>E14+(C14-4)*spacing/25</f>
        <v>1230</v>
      </c>
    </row>
    <row r="15" spans="1:14">
      <c r="A15">
        <f t="shared" si="3"/>
        <v>12731</v>
      </c>
      <c r="B15">
        <f t="shared" si="1"/>
        <v>107</v>
      </c>
      <c r="C15">
        <f t="shared" si="4"/>
        <v>36</v>
      </c>
      <c r="D15">
        <f t="shared" si="5"/>
        <v>1</v>
      </c>
      <c r="E15">
        <f t="shared" si="2"/>
        <v>1273</v>
      </c>
      <c r="F15">
        <f>E15+(C15-4)*spacing/25</f>
        <v>1337</v>
      </c>
    </row>
    <row r="16" spans="1:14">
      <c r="A16">
        <f t="shared" si="3"/>
        <v>13801</v>
      </c>
      <c r="B16">
        <f t="shared" si="1"/>
        <v>107</v>
      </c>
      <c r="C16">
        <f t="shared" si="4"/>
        <v>36</v>
      </c>
      <c r="D16">
        <f t="shared" si="5"/>
        <v>1</v>
      </c>
      <c r="E16">
        <f t="shared" si="2"/>
        <v>1380</v>
      </c>
      <c r="F16">
        <f>E16+(C16-4)*spacing/25</f>
        <v>1444</v>
      </c>
    </row>
    <row r="17" spans="1:6">
      <c r="A17">
        <f t="shared" si="3"/>
        <v>14871</v>
      </c>
      <c r="B17">
        <f t="shared" si="1"/>
        <v>107</v>
      </c>
      <c r="C17">
        <f t="shared" si="4"/>
        <v>36</v>
      </c>
      <c r="D17">
        <f t="shared" si="5"/>
        <v>1</v>
      </c>
      <c r="E17">
        <f t="shared" si="2"/>
        <v>1487</v>
      </c>
      <c r="F17">
        <f>E17+(C17-4)*spacing/25</f>
        <v>1551</v>
      </c>
    </row>
    <row r="18" spans="1:6">
      <c r="A18">
        <f t="shared" si="3"/>
        <v>15941</v>
      </c>
      <c r="B18">
        <f t="shared" si="1"/>
        <v>107</v>
      </c>
      <c r="C18">
        <f t="shared" si="4"/>
        <v>36</v>
      </c>
      <c r="D18">
        <f t="shared" si="5"/>
        <v>1</v>
      </c>
      <c r="E18">
        <f t="shared" si="2"/>
        <v>1594</v>
      </c>
      <c r="F18">
        <f>E18+(C18-4)*spacing/25</f>
        <v>1658</v>
      </c>
    </row>
    <row r="19" spans="1:6">
      <c r="A19">
        <f t="shared" si="3"/>
        <v>17011</v>
      </c>
      <c r="B19">
        <f t="shared" si="1"/>
        <v>107</v>
      </c>
      <c r="C19">
        <f t="shared" si="4"/>
        <v>36</v>
      </c>
      <c r="D19">
        <f t="shared" si="5"/>
        <v>1</v>
      </c>
      <c r="E19">
        <f t="shared" si="2"/>
        <v>1701</v>
      </c>
      <c r="F19">
        <f>E19+(C19-4)*spacing/25</f>
        <v>1765</v>
      </c>
    </row>
    <row r="20" spans="1:6">
      <c r="A20">
        <f t="shared" si="3"/>
        <v>18081</v>
      </c>
      <c r="B20">
        <f t="shared" si="1"/>
        <v>107</v>
      </c>
      <c r="C20">
        <f t="shared" si="4"/>
        <v>36</v>
      </c>
      <c r="D20">
        <f t="shared" si="5"/>
        <v>1</v>
      </c>
      <c r="E20">
        <f t="shared" si="2"/>
        <v>1808</v>
      </c>
      <c r="F20">
        <f>E20+(C20-4)*spacing/25</f>
        <v>1872</v>
      </c>
    </row>
    <row r="21" spans="1:6">
      <c r="A21">
        <f t="shared" si="3"/>
        <v>19151</v>
      </c>
      <c r="B21">
        <f t="shared" si="1"/>
        <v>107</v>
      </c>
      <c r="C21">
        <f t="shared" si="4"/>
        <v>36</v>
      </c>
      <c r="D21">
        <f t="shared" si="5"/>
        <v>1</v>
      </c>
      <c r="E21">
        <f t="shared" si="2"/>
        <v>1915</v>
      </c>
      <c r="F21">
        <f>E21+(C21-4)*spacing/25</f>
        <v>1979</v>
      </c>
    </row>
    <row r="22" spans="1:6">
      <c r="A22">
        <f t="shared" si="3"/>
        <v>20221</v>
      </c>
      <c r="B22">
        <f t="shared" si="1"/>
        <v>107</v>
      </c>
      <c r="C22">
        <f t="shared" si="4"/>
        <v>36</v>
      </c>
      <c r="D22">
        <f t="shared" si="5"/>
        <v>1</v>
      </c>
      <c r="E22">
        <f t="shared" si="2"/>
        <v>2022</v>
      </c>
      <c r="F22">
        <f>E22+(C22-4)*spacing/25</f>
        <v>2086</v>
      </c>
    </row>
    <row r="23" spans="1:6">
      <c r="A23">
        <f t="shared" si="3"/>
        <v>21291</v>
      </c>
      <c r="B23">
        <f t="shared" si="1"/>
        <v>107</v>
      </c>
      <c r="C23">
        <f t="shared" si="4"/>
        <v>36</v>
      </c>
      <c r="D23">
        <f t="shared" si="5"/>
        <v>1</v>
      </c>
      <c r="E23">
        <f t="shared" si="2"/>
        <v>2129</v>
      </c>
      <c r="F23">
        <f>E23+(C23-4)*spacing/25</f>
        <v>2193</v>
      </c>
    </row>
    <row r="24" spans="1:6">
      <c r="A24">
        <f t="shared" si="3"/>
        <v>22361</v>
      </c>
      <c r="B24">
        <f t="shared" si="1"/>
        <v>107</v>
      </c>
      <c r="C24">
        <f t="shared" si="4"/>
        <v>36</v>
      </c>
      <c r="D24">
        <f t="shared" si="5"/>
        <v>1</v>
      </c>
      <c r="E24">
        <f t="shared" si="2"/>
        <v>2236</v>
      </c>
      <c r="F24">
        <f>E24+(C24-4)*spacing/25</f>
        <v>2300</v>
      </c>
    </row>
    <row r="25" spans="1:6">
      <c r="A25">
        <f t="shared" si="3"/>
        <v>23431</v>
      </c>
      <c r="B25">
        <f t="shared" si="1"/>
        <v>107</v>
      </c>
      <c r="C25">
        <f t="shared" si="4"/>
        <v>36</v>
      </c>
      <c r="D25">
        <f t="shared" si="5"/>
        <v>1</v>
      </c>
      <c r="E25">
        <f t="shared" si="2"/>
        <v>2343</v>
      </c>
      <c r="F25">
        <f>E25+(C25-4)*spacing/25</f>
        <v>2407</v>
      </c>
    </row>
    <row r="26" spans="1:6">
      <c r="A26">
        <f t="shared" si="3"/>
        <v>24501</v>
      </c>
      <c r="B26">
        <f t="shared" si="1"/>
        <v>107</v>
      </c>
      <c r="C26">
        <f t="shared" si="4"/>
        <v>36</v>
      </c>
      <c r="D26">
        <f t="shared" si="5"/>
        <v>1</v>
      </c>
      <c r="E26">
        <f t="shared" si="2"/>
        <v>2450</v>
      </c>
      <c r="F26">
        <f>E26+(C26-4)*spacing/25</f>
        <v>2514</v>
      </c>
    </row>
    <row r="27" spans="1:6">
      <c r="A27">
        <f t="shared" si="3"/>
        <v>25571</v>
      </c>
      <c r="B27">
        <f t="shared" si="1"/>
        <v>107</v>
      </c>
      <c r="C27">
        <f t="shared" si="4"/>
        <v>36</v>
      </c>
      <c r="D27">
        <f t="shared" si="5"/>
        <v>1</v>
      </c>
      <c r="E27">
        <f t="shared" si="2"/>
        <v>2557</v>
      </c>
      <c r="F27">
        <f>E27+(C27-4)*spacing/25</f>
        <v>2621</v>
      </c>
    </row>
    <row r="28" spans="1:6">
      <c r="A28">
        <f t="shared" si="3"/>
        <v>26641</v>
      </c>
      <c r="B28">
        <f t="shared" si="1"/>
        <v>107</v>
      </c>
      <c r="C28">
        <f t="shared" si="4"/>
        <v>36</v>
      </c>
      <c r="D28">
        <f t="shared" si="5"/>
        <v>1</v>
      </c>
      <c r="E28">
        <f t="shared" si="2"/>
        <v>2664</v>
      </c>
      <c r="F28">
        <f>E28+(C28-4)*spacing/25</f>
        <v>2728</v>
      </c>
    </row>
    <row r="29" spans="1:6">
      <c r="A29">
        <f t="shared" si="3"/>
        <v>27711</v>
      </c>
      <c r="B29">
        <f t="shared" si="1"/>
        <v>107</v>
      </c>
      <c r="C29">
        <f t="shared" si="4"/>
        <v>36</v>
      </c>
      <c r="D29">
        <f t="shared" si="5"/>
        <v>1</v>
      </c>
      <c r="E29">
        <f t="shared" si="2"/>
        <v>2771</v>
      </c>
      <c r="F29">
        <f>E29+(C29-4)*spacing/25</f>
        <v>2835</v>
      </c>
    </row>
    <row r="30" spans="1:6">
      <c r="A30">
        <f t="shared" si="3"/>
        <v>28781</v>
      </c>
      <c r="B30">
        <f t="shared" si="1"/>
        <v>107</v>
      </c>
      <c r="C30">
        <f t="shared" si="4"/>
        <v>36</v>
      </c>
      <c r="D30">
        <f t="shared" si="5"/>
        <v>1</v>
      </c>
      <c r="E30">
        <f t="shared" si="2"/>
        <v>2878</v>
      </c>
      <c r="F30">
        <f>E30+(C30-4)*spacing/25</f>
        <v>2942</v>
      </c>
    </row>
    <row r="31" spans="1:6">
      <c r="A31">
        <f t="shared" si="3"/>
        <v>29851</v>
      </c>
      <c r="B31">
        <f t="shared" si="1"/>
        <v>107</v>
      </c>
      <c r="C31">
        <f t="shared" si="4"/>
        <v>36</v>
      </c>
      <c r="D31">
        <f t="shared" si="5"/>
        <v>1</v>
      </c>
      <c r="E31">
        <f t="shared" si="2"/>
        <v>2985</v>
      </c>
      <c r="F31">
        <f>E31+(C31-4)*spacing/25</f>
        <v>3049</v>
      </c>
    </row>
    <row r="32" spans="1:6">
      <c r="A32">
        <f t="shared" si="3"/>
        <v>30921</v>
      </c>
      <c r="B32">
        <f t="shared" si="1"/>
        <v>107</v>
      </c>
      <c r="C32">
        <f t="shared" si="4"/>
        <v>36</v>
      </c>
      <c r="D32">
        <f t="shared" si="5"/>
        <v>1</v>
      </c>
      <c r="E32">
        <f t="shared" si="2"/>
        <v>3092</v>
      </c>
      <c r="F32">
        <f>E32+(C32-4)*spacing/25</f>
        <v>3156</v>
      </c>
    </row>
    <row r="33" spans="3:3">
      <c r="C33" s="1">
        <f>SUM(C3:C32)</f>
        <v>1056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D2" sqref="D2:D20"/>
    </sheetView>
  </sheetViews>
  <sheetFormatPr defaultRowHeight="15"/>
  <cols>
    <col min="1" max="1" width="21.85546875" customWidth="1"/>
    <col min="2" max="2" width="26.28515625" customWidth="1"/>
    <col min="3" max="3" width="22.7109375" customWidth="1"/>
    <col min="4" max="4" width="22.28515625" customWidth="1"/>
    <col min="5" max="5" width="25.28515625" customWidth="1"/>
  </cols>
  <sheetData>
    <row r="1" spans="1:12" s="2" customFormat="1" ht="45">
      <c r="A1" s="2" t="s">
        <v>7</v>
      </c>
      <c r="B1" s="2" t="s">
        <v>6</v>
      </c>
      <c r="C1" s="2" t="s">
        <v>8</v>
      </c>
      <c r="D1" t="s">
        <v>4</v>
      </c>
    </row>
    <row r="2" spans="1:12">
      <c r="A2">
        <v>1</v>
      </c>
      <c r="B2">
        <f>spacingtrainsLHC/25</f>
        <v>37</v>
      </c>
      <c r="D2">
        <v>1</v>
      </c>
      <c r="E2" t="s">
        <v>1</v>
      </c>
      <c r="F2">
        <v>50</v>
      </c>
    </row>
    <row r="3" spans="1:12">
      <c r="A3">
        <f>(B2)*10+A2</f>
        <v>371</v>
      </c>
      <c r="B3">
        <f>(C3-1)*spacing/25+(spacingtrainsLHC/25-1)+1</f>
        <v>59</v>
      </c>
      <c r="C3">
        <v>12</v>
      </c>
      <c r="D3">
        <v>1</v>
      </c>
      <c r="E3" t="s">
        <v>2</v>
      </c>
      <c r="F3">
        <v>225</v>
      </c>
      <c r="L3" t="s">
        <v>0</v>
      </c>
    </row>
    <row r="4" spans="1:12">
      <c r="A4">
        <f t="shared" ref="A4" si="0">(B3)*10+A3</f>
        <v>961</v>
      </c>
      <c r="B4">
        <f t="shared" ref="B4:B20" si="1">($F$6-1)*$F$5*spacing/25+($F$5-1)*(spacingtrains/25-1)+(spacingtrainsLHC/25-1)+$F$5</f>
        <v>186</v>
      </c>
      <c r="C4">
        <f>$F$6*$F$5</f>
        <v>72</v>
      </c>
      <c r="D4">
        <f>$F$5</f>
        <v>2</v>
      </c>
      <c r="E4" t="s">
        <v>3</v>
      </c>
      <c r="F4">
        <v>925</v>
      </c>
    </row>
    <row r="5" spans="1:12">
      <c r="A5">
        <f t="shared" ref="A5:A20" si="2">(B4)*10+A4</f>
        <v>2821</v>
      </c>
      <c r="B5">
        <f t="shared" si="1"/>
        <v>186</v>
      </c>
      <c r="C5">
        <f t="shared" ref="C5:C20" si="3">$F$6*$F$5</f>
        <v>72</v>
      </c>
      <c r="D5">
        <f t="shared" ref="D5:D20" si="4">$F$5</f>
        <v>2</v>
      </c>
      <c r="E5" t="s">
        <v>4</v>
      </c>
      <c r="F5">
        <v>2</v>
      </c>
    </row>
    <row r="6" spans="1:12">
      <c r="A6">
        <f t="shared" si="2"/>
        <v>4681</v>
      </c>
      <c r="B6">
        <f t="shared" si="1"/>
        <v>186</v>
      </c>
      <c r="C6">
        <f t="shared" si="3"/>
        <v>72</v>
      </c>
      <c r="D6">
        <f t="shared" si="4"/>
        <v>2</v>
      </c>
      <c r="E6" t="s">
        <v>5</v>
      </c>
      <c r="F6">
        <v>36</v>
      </c>
    </row>
    <row r="7" spans="1:12">
      <c r="A7">
        <f t="shared" si="2"/>
        <v>6541</v>
      </c>
      <c r="B7">
        <f t="shared" si="1"/>
        <v>186</v>
      </c>
      <c r="C7">
        <f t="shared" si="3"/>
        <v>72</v>
      </c>
      <c r="D7">
        <f t="shared" si="4"/>
        <v>2</v>
      </c>
    </row>
    <row r="8" spans="1:12">
      <c r="A8">
        <f t="shared" si="2"/>
        <v>8401</v>
      </c>
      <c r="B8">
        <f t="shared" si="1"/>
        <v>186</v>
      </c>
      <c r="C8">
        <f t="shared" si="3"/>
        <v>72</v>
      </c>
      <c r="D8">
        <f t="shared" si="4"/>
        <v>2</v>
      </c>
    </row>
    <row r="9" spans="1:12">
      <c r="A9">
        <f t="shared" si="2"/>
        <v>10261</v>
      </c>
      <c r="B9">
        <f t="shared" si="1"/>
        <v>186</v>
      </c>
      <c r="C9">
        <f t="shared" si="3"/>
        <v>72</v>
      </c>
      <c r="D9">
        <f t="shared" si="4"/>
        <v>2</v>
      </c>
    </row>
    <row r="10" spans="1:12">
      <c r="A10">
        <f t="shared" si="2"/>
        <v>12121</v>
      </c>
      <c r="B10">
        <f t="shared" si="1"/>
        <v>186</v>
      </c>
      <c r="C10">
        <f t="shared" si="3"/>
        <v>72</v>
      </c>
      <c r="D10">
        <f t="shared" si="4"/>
        <v>2</v>
      </c>
    </row>
    <row r="11" spans="1:12">
      <c r="A11">
        <f t="shared" si="2"/>
        <v>13981</v>
      </c>
      <c r="B11">
        <f t="shared" si="1"/>
        <v>186</v>
      </c>
      <c r="C11">
        <f t="shared" si="3"/>
        <v>72</v>
      </c>
      <c r="D11">
        <f t="shared" si="4"/>
        <v>2</v>
      </c>
    </row>
    <row r="12" spans="1:12">
      <c r="A12">
        <f t="shared" si="2"/>
        <v>15841</v>
      </c>
      <c r="B12">
        <f t="shared" si="1"/>
        <v>186</v>
      </c>
      <c r="C12">
        <f t="shared" si="3"/>
        <v>72</v>
      </c>
      <c r="D12">
        <f t="shared" si="4"/>
        <v>2</v>
      </c>
    </row>
    <row r="13" spans="1:12">
      <c r="A13">
        <f t="shared" si="2"/>
        <v>17701</v>
      </c>
      <c r="B13">
        <f t="shared" si="1"/>
        <v>186</v>
      </c>
      <c r="C13">
        <f t="shared" si="3"/>
        <v>72</v>
      </c>
      <c r="D13">
        <f t="shared" si="4"/>
        <v>2</v>
      </c>
    </row>
    <row r="14" spans="1:12">
      <c r="A14">
        <f t="shared" si="2"/>
        <v>19561</v>
      </c>
      <c r="B14">
        <f t="shared" si="1"/>
        <v>186</v>
      </c>
      <c r="C14">
        <f t="shared" si="3"/>
        <v>72</v>
      </c>
      <c r="D14">
        <f t="shared" si="4"/>
        <v>2</v>
      </c>
    </row>
    <row r="15" spans="1:12">
      <c r="A15">
        <f t="shared" si="2"/>
        <v>21421</v>
      </c>
      <c r="B15">
        <f t="shared" si="1"/>
        <v>186</v>
      </c>
      <c r="C15">
        <f t="shared" si="3"/>
        <v>72</v>
      </c>
      <c r="D15">
        <f t="shared" si="4"/>
        <v>2</v>
      </c>
    </row>
    <row r="16" spans="1:12">
      <c r="A16">
        <f t="shared" si="2"/>
        <v>23281</v>
      </c>
      <c r="B16">
        <f t="shared" si="1"/>
        <v>186</v>
      </c>
      <c r="C16">
        <f t="shared" si="3"/>
        <v>72</v>
      </c>
      <c r="D16">
        <f t="shared" si="4"/>
        <v>2</v>
      </c>
    </row>
    <row r="17" spans="1:4">
      <c r="A17">
        <f t="shared" si="2"/>
        <v>25141</v>
      </c>
      <c r="B17">
        <f t="shared" si="1"/>
        <v>186</v>
      </c>
      <c r="C17">
        <f t="shared" si="3"/>
        <v>72</v>
      </c>
      <c r="D17">
        <f t="shared" si="4"/>
        <v>2</v>
      </c>
    </row>
    <row r="18" spans="1:4">
      <c r="A18">
        <f t="shared" si="2"/>
        <v>27001</v>
      </c>
      <c r="B18">
        <f t="shared" si="1"/>
        <v>186</v>
      </c>
      <c r="C18">
        <f t="shared" si="3"/>
        <v>72</v>
      </c>
      <c r="D18">
        <f t="shared" si="4"/>
        <v>2</v>
      </c>
    </row>
    <row r="19" spans="1:4">
      <c r="A19">
        <f t="shared" si="2"/>
        <v>28861</v>
      </c>
      <c r="B19">
        <f t="shared" si="1"/>
        <v>186</v>
      </c>
      <c r="C19">
        <f t="shared" si="3"/>
        <v>72</v>
      </c>
      <c r="D19">
        <f t="shared" si="4"/>
        <v>2</v>
      </c>
    </row>
    <row r="20" spans="1:4">
      <c r="A20">
        <f t="shared" si="2"/>
        <v>30721</v>
      </c>
      <c r="B20">
        <f t="shared" si="1"/>
        <v>186</v>
      </c>
      <c r="C20">
        <f t="shared" si="3"/>
        <v>72</v>
      </c>
      <c r="D20">
        <f t="shared" si="4"/>
        <v>2</v>
      </c>
    </row>
    <row r="21" spans="1:4">
      <c r="C21" s="1">
        <f>SUM(C3:C20)</f>
        <v>1236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D1" sqref="D1"/>
    </sheetView>
  </sheetViews>
  <sheetFormatPr defaultRowHeight="15"/>
  <cols>
    <col min="1" max="1" width="21.85546875" customWidth="1"/>
    <col min="2" max="2" width="26.28515625" customWidth="1"/>
    <col min="3" max="3" width="22.7109375" customWidth="1"/>
    <col min="4" max="4" width="18" customWidth="1"/>
    <col min="5" max="5" width="25.28515625" customWidth="1"/>
  </cols>
  <sheetData>
    <row r="1" spans="1:12" s="2" customFormat="1" ht="45">
      <c r="A1" s="2" t="s">
        <v>7</v>
      </c>
      <c r="B1" s="2" t="s">
        <v>6</v>
      </c>
      <c r="C1" s="2" t="s">
        <v>8</v>
      </c>
      <c r="D1" t="s">
        <v>4</v>
      </c>
    </row>
    <row r="2" spans="1:12">
      <c r="A2">
        <v>1</v>
      </c>
      <c r="B2">
        <f>spacingtrainsLHC/25</f>
        <v>37</v>
      </c>
      <c r="D2">
        <v>1</v>
      </c>
      <c r="E2" t="s">
        <v>1</v>
      </c>
      <c r="F2">
        <v>50</v>
      </c>
    </row>
    <row r="3" spans="1:12">
      <c r="A3">
        <f>(B2)*10+A2</f>
        <v>371</v>
      </c>
      <c r="B3">
        <f>(C3-1)*spacing/25+(spacingtrainsLHC/25-1)+1</f>
        <v>59</v>
      </c>
      <c r="C3">
        <v>12</v>
      </c>
      <c r="D3">
        <v>1</v>
      </c>
      <c r="E3" t="s">
        <v>2</v>
      </c>
      <c r="F3">
        <v>225</v>
      </c>
      <c r="L3" t="s">
        <v>0</v>
      </c>
    </row>
    <row r="4" spans="1:12">
      <c r="A4">
        <f t="shared" ref="A4" si="0">(B3)*10+A3</f>
        <v>961</v>
      </c>
      <c r="B4">
        <f t="shared" ref="B4:B15" si="1">($F$6-1)*$F$5*spacing/25+($F$5-1)*(spacingtrains/25-1)+(spacingtrainsLHC/25-1)+$F$5</f>
        <v>265</v>
      </c>
      <c r="C4">
        <f>$F$6*$F$5</f>
        <v>108</v>
      </c>
      <c r="D4">
        <f>$F$5</f>
        <v>3</v>
      </c>
      <c r="E4" t="s">
        <v>3</v>
      </c>
      <c r="F4">
        <v>925</v>
      </c>
    </row>
    <row r="5" spans="1:12">
      <c r="A5">
        <f t="shared" ref="A5:A15" si="2">(B4)*10+A4</f>
        <v>3611</v>
      </c>
      <c r="B5">
        <f t="shared" si="1"/>
        <v>265</v>
      </c>
      <c r="C5">
        <f t="shared" ref="C5:C15" si="3">$F$6*$F$5</f>
        <v>108</v>
      </c>
      <c r="D5">
        <f t="shared" ref="D5:D15" si="4">$F$5</f>
        <v>3</v>
      </c>
      <c r="E5" t="s">
        <v>4</v>
      </c>
      <c r="F5">
        <v>3</v>
      </c>
    </row>
    <row r="6" spans="1:12">
      <c r="A6">
        <f t="shared" si="2"/>
        <v>6261</v>
      </c>
      <c r="B6">
        <f t="shared" si="1"/>
        <v>265</v>
      </c>
      <c r="C6">
        <f t="shared" si="3"/>
        <v>108</v>
      </c>
      <c r="D6">
        <f t="shared" si="4"/>
        <v>3</v>
      </c>
      <c r="E6" t="s">
        <v>5</v>
      </c>
      <c r="F6">
        <v>36</v>
      </c>
    </row>
    <row r="7" spans="1:12">
      <c r="A7">
        <f t="shared" si="2"/>
        <v>8911</v>
      </c>
      <c r="B7">
        <f t="shared" si="1"/>
        <v>265</v>
      </c>
      <c r="C7">
        <f t="shared" si="3"/>
        <v>108</v>
      </c>
      <c r="D7">
        <f t="shared" si="4"/>
        <v>3</v>
      </c>
    </row>
    <row r="8" spans="1:12">
      <c r="A8">
        <f t="shared" si="2"/>
        <v>11561</v>
      </c>
      <c r="B8">
        <f t="shared" si="1"/>
        <v>265</v>
      </c>
      <c r="C8">
        <f t="shared" si="3"/>
        <v>108</v>
      </c>
      <c r="D8">
        <f t="shared" si="4"/>
        <v>3</v>
      </c>
    </row>
    <row r="9" spans="1:12">
      <c r="A9">
        <f t="shared" si="2"/>
        <v>14211</v>
      </c>
      <c r="B9">
        <f t="shared" si="1"/>
        <v>265</v>
      </c>
      <c r="C9">
        <f t="shared" si="3"/>
        <v>108</v>
      </c>
      <c r="D9">
        <f t="shared" si="4"/>
        <v>3</v>
      </c>
    </row>
    <row r="10" spans="1:12">
      <c r="A10">
        <f t="shared" si="2"/>
        <v>16861</v>
      </c>
      <c r="B10">
        <f t="shared" si="1"/>
        <v>265</v>
      </c>
      <c r="C10">
        <f t="shared" si="3"/>
        <v>108</v>
      </c>
      <c r="D10">
        <f t="shared" si="4"/>
        <v>3</v>
      </c>
    </row>
    <row r="11" spans="1:12">
      <c r="A11">
        <f t="shared" si="2"/>
        <v>19511</v>
      </c>
      <c r="B11">
        <f t="shared" si="1"/>
        <v>265</v>
      </c>
      <c r="C11">
        <f t="shared" si="3"/>
        <v>108</v>
      </c>
      <c r="D11">
        <f t="shared" si="4"/>
        <v>3</v>
      </c>
    </row>
    <row r="12" spans="1:12">
      <c r="A12">
        <f t="shared" si="2"/>
        <v>22161</v>
      </c>
      <c r="B12">
        <f t="shared" si="1"/>
        <v>265</v>
      </c>
      <c r="C12">
        <f t="shared" si="3"/>
        <v>108</v>
      </c>
      <c r="D12">
        <f t="shared" si="4"/>
        <v>3</v>
      </c>
    </row>
    <row r="13" spans="1:12">
      <c r="A13">
        <f t="shared" si="2"/>
        <v>24811</v>
      </c>
      <c r="B13">
        <f t="shared" si="1"/>
        <v>265</v>
      </c>
      <c r="C13">
        <f t="shared" si="3"/>
        <v>108</v>
      </c>
      <c r="D13">
        <f t="shared" si="4"/>
        <v>3</v>
      </c>
    </row>
    <row r="14" spans="1:12">
      <c r="A14">
        <f t="shared" si="2"/>
        <v>27461</v>
      </c>
      <c r="B14">
        <f t="shared" si="1"/>
        <v>265</v>
      </c>
      <c r="C14">
        <f t="shared" si="3"/>
        <v>108</v>
      </c>
      <c r="D14">
        <f t="shared" si="4"/>
        <v>3</v>
      </c>
    </row>
    <row r="15" spans="1:12">
      <c r="A15">
        <f t="shared" si="2"/>
        <v>30111</v>
      </c>
      <c r="B15">
        <f t="shared" si="1"/>
        <v>265</v>
      </c>
      <c r="C15">
        <f t="shared" si="3"/>
        <v>108</v>
      </c>
      <c r="D15">
        <f t="shared" si="4"/>
        <v>3</v>
      </c>
    </row>
    <row r="16" spans="1:12">
      <c r="C16" s="1">
        <f>SUM(C3:C15)</f>
        <v>1308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D1" sqref="D1"/>
    </sheetView>
  </sheetViews>
  <sheetFormatPr defaultRowHeight="15"/>
  <cols>
    <col min="1" max="1" width="21.85546875" customWidth="1"/>
    <col min="2" max="2" width="26.28515625" customWidth="1"/>
    <col min="3" max="3" width="22.7109375" customWidth="1"/>
    <col min="4" max="4" width="22.5703125" customWidth="1"/>
    <col min="5" max="5" width="25.28515625" customWidth="1"/>
  </cols>
  <sheetData>
    <row r="1" spans="1:12" s="2" customFormat="1" ht="45">
      <c r="A1" s="2" t="s">
        <v>7</v>
      </c>
      <c r="B1" s="2" t="s">
        <v>6</v>
      </c>
      <c r="C1" s="2" t="s">
        <v>8</v>
      </c>
      <c r="D1" t="s">
        <v>4</v>
      </c>
    </row>
    <row r="2" spans="1:12">
      <c r="A2">
        <v>1</v>
      </c>
      <c r="B2">
        <f>spacingtrainsLHC/25</f>
        <v>37</v>
      </c>
      <c r="D2">
        <v>1</v>
      </c>
      <c r="E2" t="s">
        <v>1</v>
      </c>
      <c r="F2">
        <v>50</v>
      </c>
    </row>
    <row r="3" spans="1:12">
      <c r="A3">
        <f>(B2)*10+A2</f>
        <v>371</v>
      </c>
      <c r="B3">
        <f>(C3-1)*spacing/25+(spacingtrainsLHC/25-1)+1</f>
        <v>59</v>
      </c>
      <c r="C3">
        <v>12</v>
      </c>
      <c r="D3">
        <v>1</v>
      </c>
      <c r="E3" t="s">
        <v>2</v>
      </c>
      <c r="F3">
        <v>225</v>
      </c>
      <c r="L3" t="s">
        <v>0</v>
      </c>
    </row>
    <row r="4" spans="1:12">
      <c r="A4">
        <f t="shared" ref="A4" si="0">(B3)*10+A3</f>
        <v>961</v>
      </c>
      <c r="B4">
        <f t="shared" ref="B4:B12" si="1">($F$6-1)*$F$5*spacing/25+($F$5-1)*(spacingtrains/25-1)+(spacingtrainsLHC/25-1)+$F$5</f>
        <v>344</v>
      </c>
      <c r="C4">
        <f>$F$6*$F$5</f>
        <v>144</v>
      </c>
      <c r="D4">
        <f>$F$5</f>
        <v>4</v>
      </c>
      <c r="E4" t="s">
        <v>3</v>
      </c>
      <c r="F4">
        <v>925</v>
      </c>
    </row>
    <row r="5" spans="1:12">
      <c r="A5">
        <f t="shared" ref="A5:A12" si="2">(B4)*10+A4</f>
        <v>4401</v>
      </c>
      <c r="B5">
        <f t="shared" si="1"/>
        <v>344</v>
      </c>
      <c r="C5">
        <f t="shared" ref="C5:C12" si="3">$F$6*$F$5</f>
        <v>144</v>
      </c>
      <c r="D5">
        <f t="shared" ref="D5:D12" si="4">$F$5</f>
        <v>4</v>
      </c>
      <c r="E5" t="s">
        <v>4</v>
      </c>
      <c r="F5">
        <v>4</v>
      </c>
    </row>
    <row r="6" spans="1:12">
      <c r="A6">
        <f t="shared" si="2"/>
        <v>7841</v>
      </c>
      <c r="B6">
        <f t="shared" si="1"/>
        <v>344</v>
      </c>
      <c r="C6">
        <f t="shared" si="3"/>
        <v>144</v>
      </c>
      <c r="D6">
        <f t="shared" si="4"/>
        <v>4</v>
      </c>
      <c r="E6" t="s">
        <v>5</v>
      </c>
      <c r="F6">
        <v>36</v>
      </c>
    </row>
    <row r="7" spans="1:12">
      <c r="A7">
        <f t="shared" si="2"/>
        <v>11281</v>
      </c>
      <c r="B7">
        <f t="shared" si="1"/>
        <v>344</v>
      </c>
      <c r="C7">
        <f t="shared" si="3"/>
        <v>144</v>
      </c>
      <c r="D7">
        <f t="shared" si="4"/>
        <v>4</v>
      </c>
    </row>
    <row r="8" spans="1:12">
      <c r="A8">
        <f t="shared" si="2"/>
        <v>14721</v>
      </c>
      <c r="B8">
        <f t="shared" si="1"/>
        <v>344</v>
      </c>
      <c r="C8">
        <f t="shared" si="3"/>
        <v>144</v>
      </c>
      <c r="D8">
        <f t="shared" si="4"/>
        <v>4</v>
      </c>
    </row>
    <row r="9" spans="1:12">
      <c r="A9">
        <f t="shared" si="2"/>
        <v>18161</v>
      </c>
      <c r="B9">
        <f t="shared" si="1"/>
        <v>344</v>
      </c>
      <c r="C9">
        <f t="shared" si="3"/>
        <v>144</v>
      </c>
      <c r="D9">
        <f t="shared" si="4"/>
        <v>4</v>
      </c>
    </row>
    <row r="10" spans="1:12">
      <c r="A10">
        <f t="shared" si="2"/>
        <v>21601</v>
      </c>
      <c r="B10">
        <f t="shared" si="1"/>
        <v>344</v>
      </c>
      <c r="C10">
        <f t="shared" si="3"/>
        <v>144</v>
      </c>
      <c r="D10">
        <f t="shared" si="4"/>
        <v>4</v>
      </c>
    </row>
    <row r="11" spans="1:12">
      <c r="A11">
        <f t="shared" si="2"/>
        <v>25041</v>
      </c>
      <c r="B11">
        <f t="shared" si="1"/>
        <v>344</v>
      </c>
      <c r="C11">
        <f t="shared" si="3"/>
        <v>144</v>
      </c>
      <c r="D11">
        <f t="shared" si="4"/>
        <v>4</v>
      </c>
    </row>
    <row r="12" spans="1:12">
      <c r="A12">
        <f t="shared" si="2"/>
        <v>28481</v>
      </c>
      <c r="B12">
        <f t="shared" si="1"/>
        <v>344</v>
      </c>
      <c r="C12">
        <f t="shared" si="3"/>
        <v>144</v>
      </c>
      <c r="D12">
        <f t="shared" si="4"/>
        <v>4</v>
      </c>
    </row>
    <row r="13" spans="1:12">
      <c r="C13" s="1">
        <f>SUM(C3:C12)</f>
        <v>1308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50 ns with 36 bunches</vt:lpstr>
      <vt:lpstr>50 ns with 36+36 bunches</vt:lpstr>
      <vt:lpstr>50 ns with 36+36+36 bunches</vt:lpstr>
      <vt:lpstr>50 ns with 36+36+36+36 bunches</vt:lpstr>
      <vt:lpstr>'50 ns with 36+36 bunches'!spacing</vt:lpstr>
      <vt:lpstr>'50 ns with 36+36+36 bunches'!spacing</vt:lpstr>
      <vt:lpstr>'50 ns with 36+36+36+36 bunches'!spacing</vt:lpstr>
      <vt:lpstr>spacing</vt:lpstr>
      <vt:lpstr>'50 ns with 36+36 bunches'!spacingtrains</vt:lpstr>
      <vt:lpstr>'50 ns with 36+36+36 bunches'!spacingtrains</vt:lpstr>
      <vt:lpstr>'50 ns with 36+36+36+36 bunches'!spacingtrains</vt:lpstr>
      <vt:lpstr>spacingtrains</vt:lpstr>
      <vt:lpstr>'50 ns with 36+36 bunches'!spacingtrainsLHC</vt:lpstr>
      <vt:lpstr>'50 ns with 36+36+36 bunches'!spacingtrainsLHC</vt:lpstr>
      <vt:lpstr>'50 ns with 36+36+36+36 bunches'!spacingtrainsLHC</vt:lpstr>
      <vt:lpstr>spacingtrainsLHC</vt:lpstr>
      <vt:lpstr>'50 ns with 36+36 bunches'!spacingtrainsSPS</vt:lpstr>
      <vt:lpstr>'50 ns with 36+36+36 bunches'!spacingtrainsSPS</vt:lpstr>
      <vt:lpstr>'50 ns with 36+36+36+36 bunches'!spacingtrainsSPS</vt:lpstr>
      <vt:lpstr>spacingtrainsSPS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Gianluigi ARDUINI</dc:creator>
  <cp:lastModifiedBy>Gianluigi ARDUINI</cp:lastModifiedBy>
  <dcterms:created xsi:type="dcterms:W3CDTF">2011-04-04T08:32:04Z</dcterms:created>
  <dcterms:modified xsi:type="dcterms:W3CDTF">2011-04-05T19:46:45Z</dcterms:modified>
</cp:coreProperties>
</file>